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1er Trimestre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T1">Hoja1!$B$33</definedName>
    <definedName name="GASTO_NE_T1">Hoja1!$B$8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6" i="1"/>
  <c r="E54" i="1"/>
  <c r="E50" i="1"/>
  <c r="B54" i="1"/>
  <c r="F50" i="1" l="1"/>
  <c r="C54" i="1"/>
  <c r="B20" i="1"/>
  <c r="F37" i="1"/>
  <c r="B37" i="1"/>
  <c r="F20" i="1"/>
  <c r="E20" i="1"/>
  <c r="B19" i="1"/>
  <c r="F16" i="1"/>
  <c r="F12" i="1"/>
  <c r="E12" i="1"/>
  <c r="C20" i="1"/>
  <c r="D74" i="1" l="1"/>
  <c r="G74" i="1" s="1"/>
  <c r="G73" i="1"/>
  <c r="D73" i="1"/>
  <c r="D72" i="1"/>
  <c r="D71" i="1"/>
  <c r="G71" i="1" s="1"/>
  <c r="F70" i="1"/>
  <c r="E70" i="1"/>
  <c r="C70" i="1"/>
  <c r="B70" i="1"/>
  <c r="D69" i="1"/>
  <c r="G69" i="1" s="1"/>
  <c r="D68" i="1"/>
  <c r="G68" i="1" s="1"/>
  <c r="G67" i="1"/>
  <c r="D67" i="1"/>
  <c r="D66" i="1"/>
  <c r="G66" i="1" s="1"/>
  <c r="D65" i="1"/>
  <c r="G65" i="1" s="1"/>
  <c r="D64" i="1"/>
  <c r="G64" i="1" s="1"/>
  <c r="G63" i="1"/>
  <c r="D63" i="1"/>
  <c r="D62" i="1"/>
  <c r="D61" i="1"/>
  <c r="G61" i="1" s="1"/>
  <c r="F60" i="1"/>
  <c r="E60" i="1"/>
  <c r="C60" i="1"/>
  <c r="B60" i="1"/>
  <c r="D59" i="1"/>
  <c r="G59" i="1" s="1"/>
  <c r="D58" i="1"/>
  <c r="G58" i="1" s="1"/>
  <c r="G57" i="1"/>
  <c r="D57" i="1"/>
  <c r="D56" i="1"/>
  <c r="G56" i="1" s="1"/>
  <c r="D55" i="1"/>
  <c r="G55" i="1" s="1"/>
  <c r="D54" i="1"/>
  <c r="D53" i="1"/>
  <c r="G53" i="1" s="1"/>
  <c r="F52" i="1"/>
  <c r="E52" i="1"/>
  <c r="C52" i="1"/>
  <c r="B52" i="1"/>
  <c r="G51" i="1"/>
  <c r="D50" i="1"/>
  <c r="G50" i="1" s="1"/>
  <c r="G49" i="1"/>
  <c r="D49" i="1"/>
  <c r="D48" i="1"/>
  <c r="G48" i="1" s="1"/>
  <c r="D47" i="1"/>
  <c r="G47" i="1" s="1"/>
  <c r="D46" i="1"/>
  <c r="G46" i="1" s="1"/>
  <c r="G45" i="1"/>
  <c r="D45" i="1"/>
  <c r="D44" i="1"/>
  <c r="G44" i="1" s="1"/>
  <c r="F43" i="1"/>
  <c r="E43" i="1"/>
  <c r="C43" i="1"/>
  <c r="B43" i="1"/>
  <c r="G40" i="1"/>
  <c r="D40" i="1"/>
  <c r="D39" i="1"/>
  <c r="G39" i="1" s="1"/>
  <c r="D38" i="1"/>
  <c r="G38" i="1" s="1"/>
  <c r="D37" i="1"/>
  <c r="G37" i="1" s="1"/>
  <c r="F36" i="1"/>
  <c r="E36" i="1"/>
  <c r="C36" i="1"/>
  <c r="B36" i="1"/>
  <c r="D35" i="1"/>
  <c r="G35" i="1" s="1"/>
  <c r="G34" i="1"/>
  <c r="D34" i="1"/>
  <c r="D33" i="1"/>
  <c r="G33" i="1" s="1"/>
  <c r="D32" i="1"/>
  <c r="G32" i="1" s="1"/>
  <c r="D31" i="1"/>
  <c r="G31" i="1" s="1"/>
  <c r="G30" i="1"/>
  <c r="D30" i="1"/>
  <c r="D29" i="1"/>
  <c r="G29" i="1" s="1"/>
  <c r="D28" i="1"/>
  <c r="G28" i="1" s="1"/>
  <c r="D27" i="1"/>
  <c r="G27" i="1" s="1"/>
  <c r="F26" i="1"/>
  <c r="E26" i="1"/>
  <c r="C26" i="1"/>
  <c r="B26" i="1"/>
  <c r="D25" i="1"/>
  <c r="G25" i="1" s="1"/>
  <c r="G24" i="1"/>
  <c r="D24" i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C18" i="1"/>
  <c r="C8" i="1" s="1"/>
  <c r="B18" i="1"/>
  <c r="D17" i="1"/>
  <c r="G17" i="1" s="1"/>
  <c r="D16" i="1"/>
  <c r="G16" i="1" s="1"/>
  <c r="D15" i="1"/>
  <c r="G15" i="1" s="1"/>
  <c r="G14" i="1"/>
  <c r="D14" i="1"/>
  <c r="D13" i="1"/>
  <c r="G13" i="1" s="1"/>
  <c r="D12" i="1"/>
  <c r="D9" i="1" s="1"/>
  <c r="D11" i="1"/>
  <c r="G11" i="1" s="1"/>
  <c r="G10" i="1"/>
  <c r="D10" i="1"/>
  <c r="F9" i="1"/>
  <c r="E9" i="1"/>
  <c r="C9" i="1"/>
  <c r="B9" i="1"/>
  <c r="E42" i="1" l="1"/>
  <c r="F42" i="1"/>
  <c r="F76" i="1" s="1"/>
  <c r="D70" i="1"/>
  <c r="B8" i="1"/>
  <c r="D36" i="1"/>
  <c r="F8" i="1"/>
  <c r="G12" i="1"/>
  <c r="B42" i="1"/>
  <c r="D26" i="1"/>
  <c r="D60" i="1"/>
  <c r="E8" i="1"/>
  <c r="D18" i="1"/>
  <c r="D8" i="1" s="1"/>
  <c r="G36" i="1"/>
  <c r="C42" i="1"/>
  <c r="C76" i="1" s="1"/>
  <c r="D43" i="1"/>
  <c r="D52" i="1"/>
  <c r="G26" i="1"/>
  <c r="G9" i="1"/>
  <c r="G18" i="1"/>
  <c r="G43" i="1"/>
  <c r="G54" i="1"/>
  <c r="G52" i="1" s="1"/>
  <c r="G62" i="1"/>
  <c r="G60" i="1" s="1"/>
  <c r="G72" i="1"/>
  <c r="G70" i="1" s="1"/>
  <c r="E76" i="1" l="1"/>
  <c r="D42" i="1"/>
  <c r="D76" i="1" s="1"/>
  <c r="B76" i="1"/>
  <c r="G8" i="1"/>
  <c r="G42" i="1"/>
  <c r="G76" i="1" l="1"/>
</calcChain>
</file>

<file path=xl/sharedStrings.xml><?xml version="1.0" encoding="utf-8"?>
<sst xmlns="http://schemas.openxmlformats.org/spreadsheetml/2006/main" count="80" uniqueCount="50">
  <si>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</si>
  <si>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</si>
  <si>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</si>
  <si>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</si>
  <si>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</si>
  <si>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</si>
  <si>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</si>
  <si>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</si>
  <si>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</si>
  <si>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</si>
  <si>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</si>
  <si>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</si>
  <si>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</si>
  <si>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</si>
  <si>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</si>
  <si>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</si>
  <si>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</si>
  <si>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</si>
  <si>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</si>
  <si>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</si>
  <si>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</si>
  <si>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</si>
  <si>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</si>
  <si>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</si>
  <si>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</si>
  <si>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</si>
  <si>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</si>
  <si>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</si>
  <si>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</si>
  <si>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</si>
  <si>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</si>
  <si>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</si>
  <si>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</si>
  <si>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</si>
  <si>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</si>
  <si>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</si>
  <si>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</si>
  <si>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</si>
  <si>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</si>
  <si>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</si>
  <si>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</si>
  <si>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</si>
  <si>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</si>
  <si>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</si>
  <si>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</si>
  <si>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</si>
  <si>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</si>
  <si>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</si>
  <si>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Municipio de Puerto Vallarta, Gobierno del Estado de Jalisco (a)</t>
  </si>
  <si>
    <t>Del 1 de enero al 31 de marzo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</si>
</sst>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/>
    <xf numFmtId="0" fontId="0" fillId="0" borderId="0" xfId="0" applyFill="1" applyBorder="1"/>
    <xf numFmtId="4" fontId="0" fillId="0" borderId="7" xfId="0" applyNumberForma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EDO.%20ANALITICO%20F-6B%20Y%20F-6C/1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B33" workbookViewId="0">
      <selection activeCell="G75" sqref="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x14ac:dyDescent="0.25">
      <c r="A1" s="27" t="s">
        <v>48</v>
      </c>
      <c r="B1" s="28"/>
      <c r="C1" s="28"/>
      <c r="D1" s="28"/>
      <c r="E1" s="28"/>
      <c r="F1" s="28"/>
      <c r="G1" s="29"/>
    </row>
    <row r="2" spans="1:7" x14ac:dyDescent="0.25">
      <c r="A2" s="30" t="s">
        <v>0</v>
      </c>
      <c r="B2" s="21"/>
      <c r="C2" s="21"/>
      <c r="D2" s="21"/>
      <c r="E2" s="21"/>
      <c r="F2" s="21"/>
      <c r="G2" s="31"/>
    </row>
    <row r="3" spans="1:7" x14ac:dyDescent="0.25">
      <c r="A3" s="30" t="s">
        <v>1</v>
      </c>
      <c r="B3" s="21"/>
      <c r="C3" s="21"/>
      <c r="D3" s="21"/>
      <c r="E3" s="21"/>
      <c r="F3" s="21"/>
      <c r="G3" s="31"/>
    </row>
    <row r="4" spans="1:7" x14ac:dyDescent="0.25">
      <c r="A4" s="32" t="s">
        <v>49</v>
      </c>
      <c r="B4" s="33"/>
      <c r="C4" s="33"/>
      <c r="D4" s="33"/>
      <c r="E4" s="33"/>
      <c r="F4" s="33"/>
      <c r="G4" s="34"/>
    </row>
    <row r="5" spans="1:7" x14ac:dyDescent="0.25">
      <c r="A5" s="22" t="s">
        <v>2</v>
      </c>
      <c r="B5" s="23"/>
      <c r="C5" s="23"/>
      <c r="D5" s="23"/>
      <c r="E5" s="23"/>
      <c r="F5" s="23"/>
      <c r="G5" s="24"/>
    </row>
    <row r="6" spans="1:7" x14ac:dyDescent="0.25">
      <c r="A6" s="21" t="s">
        <v>3</v>
      </c>
      <c r="B6" s="22" t="s">
        <v>4</v>
      </c>
      <c r="C6" s="23"/>
      <c r="D6" s="23"/>
      <c r="E6" s="23"/>
      <c r="F6" s="24"/>
      <c r="G6" s="25" t="s">
        <v>5</v>
      </c>
    </row>
    <row r="7" spans="1:7" ht="30.75" customHeight="1" x14ac:dyDescent="0.25">
      <c r="A7" s="21"/>
      <c r="B7" s="1" t="s">
        <v>6</v>
      </c>
      <c r="C7" s="2" t="s">
        <v>7</v>
      </c>
      <c r="D7" s="1" t="s">
        <v>8</v>
      </c>
      <c r="E7" s="1" t="s">
        <v>9</v>
      </c>
      <c r="F7" s="3" t="s">
        <v>10</v>
      </c>
      <c r="G7" s="26"/>
    </row>
    <row r="8" spans="1:7" x14ac:dyDescent="0.25">
      <c r="A8" s="4" t="s">
        <v>11</v>
      </c>
      <c r="B8" s="5">
        <f>SUM(B9,B18,B26,B36)</f>
        <v>1312542724</v>
      </c>
      <c r="C8" s="5">
        <f t="shared" ref="C8:G8" si="0">SUM(C9,C18,C26,C36)</f>
        <v>1755241.8099999998</v>
      </c>
      <c r="D8" s="5">
        <f t="shared" si="0"/>
        <v>1314297965.8099999</v>
      </c>
      <c r="E8" s="5">
        <f t="shared" si="0"/>
        <v>630236471.17000008</v>
      </c>
      <c r="F8" s="5">
        <f t="shared" si="0"/>
        <v>315048284.34000003</v>
      </c>
      <c r="G8" s="5">
        <f t="shared" si="0"/>
        <v>684061494.63999999</v>
      </c>
    </row>
    <row r="9" spans="1:7" x14ac:dyDescent="0.25">
      <c r="A9" s="6" t="s">
        <v>12</v>
      </c>
      <c r="B9" s="7">
        <f>SUM(B10:B17)</f>
        <v>727694419.70000005</v>
      </c>
      <c r="C9" s="7">
        <f t="shared" ref="C9:F9" si="1">SUM(C10:C17)</f>
        <v>-1320851.76</v>
      </c>
      <c r="D9" s="7">
        <f t="shared" si="1"/>
        <v>726373567.94000006</v>
      </c>
      <c r="E9" s="7">
        <f t="shared" si="1"/>
        <v>152970513.53999999</v>
      </c>
      <c r="F9" s="7">
        <f t="shared" si="1"/>
        <v>129322035.63</v>
      </c>
      <c r="G9" s="7">
        <f>SUM(G10:G17)</f>
        <v>573403054.39999998</v>
      </c>
    </row>
    <row r="10" spans="1:7" x14ac:dyDescent="0.25">
      <c r="A10" s="8" t="s">
        <v>13</v>
      </c>
      <c r="B10" s="9">
        <v>20322884.940000001</v>
      </c>
      <c r="C10" s="9">
        <v>0</v>
      </c>
      <c r="D10" s="9">
        <f>(B10+C10)</f>
        <v>20322884.940000001</v>
      </c>
      <c r="E10" s="9">
        <v>6672385.3899999997</v>
      </c>
      <c r="F10" s="9">
        <v>6050620.3099999996</v>
      </c>
      <c r="G10" s="9">
        <f>D10-E10</f>
        <v>13650499.550000001</v>
      </c>
    </row>
    <row r="11" spans="1:7" x14ac:dyDescent="0.25">
      <c r="A11" s="8" t="s">
        <v>14</v>
      </c>
      <c r="B11" s="9">
        <v>9247978.2400000002</v>
      </c>
      <c r="C11" s="9">
        <v>19272.68</v>
      </c>
      <c r="D11" s="9">
        <f t="shared" ref="D11:D40" si="2">(B11+C11)</f>
        <v>9267250.9199999999</v>
      </c>
      <c r="E11" s="9">
        <v>1551714.51</v>
      </c>
      <c r="F11" s="9">
        <v>1345115.49</v>
      </c>
      <c r="G11" s="9">
        <f t="shared" ref="G11:G17" si="3">D11-E11</f>
        <v>7715536.4100000001</v>
      </c>
    </row>
    <row r="12" spans="1:7" x14ac:dyDescent="0.25">
      <c r="A12" s="8" t="s">
        <v>15</v>
      </c>
      <c r="B12" s="9">
        <v>86803851.950000003</v>
      </c>
      <c r="C12" s="9">
        <v>129415.73</v>
      </c>
      <c r="D12" s="9">
        <f t="shared" si="2"/>
        <v>86933267.680000007</v>
      </c>
      <c r="E12" s="9">
        <f>22977660.74-246</f>
        <v>22977414.739999998</v>
      </c>
      <c r="F12" s="9">
        <f>18301651.12-246</f>
        <v>18301405.120000001</v>
      </c>
      <c r="G12" s="9">
        <f t="shared" si="3"/>
        <v>63955852.940000013</v>
      </c>
    </row>
    <row r="13" spans="1:7" x14ac:dyDescent="0.25">
      <c r="A13" s="8" t="s">
        <v>16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5">
      <c r="A14" s="8" t="s">
        <v>17</v>
      </c>
      <c r="B14" s="9">
        <v>124933774.23999999</v>
      </c>
      <c r="C14" s="9">
        <v>-0.1</v>
      </c>
      <c r="D14" s="9">
        <f t="shared" si="2"/>
        <v>124933774.14</v>
      </c>
      <c r="E14" s="9">
        <v>42065435.939999998</v>
      </c>
      <c r="F14" s="9">
        <v>38828084.149999999</v>
      </c>
      <c r="G14" s="9">
        <f t="shared" si="3"/>
        <v>82868338.200000003</v>
      </c>
    </row>
    <row r="15" spans="1:7" x14ac:dyDescent="0.25">
      <c r="A15" s="8" t="s">
        <v>18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5">
      <c r="A16" s="8" t="s">
        <v>19</v>
      </c>
      <c r="B16" s="9">
        <v>186311767.84</v>
      </c>
      <c r="C16" s="9">
        <v>72727.149999999994</v>
      </c>
      <c r="D16" s="9">
        <f t="shared" si="2"/>
        <v>186384494.99000001</v>
      </c>
      <c r="E16" s="9">
        <f>51907278.79-16192724.61</f>
        <v>35714554.18</v>
      </c>
      <c r="F16" s="9">
        <f>43765931.89-16192724.61</f>
        <v>27573207.280000001</v>
      </c>
      <c r="G16" s="9">
        <f t="shared" si="3"/>
        <v>150669940.81</v>
      </c>
    </row>
    <row r="17" spans="1:7" x14ac:dyDescent="0.25">
      <c r="A17" s="8" t="s">
        <v>20</v>
      </c>
      <c r="B17" s="9">
        <v>300074162.49000001</v>
      </c>
      <c r="C17" s="9">
        <v>-1542267.22</v>
      </c>
      <c r="D17" s="9">
        <f t="shared" si="2"/>
        <v>298531895.26999998</v>
      </c>
      <c r="E17" s="9">
        <v>43989008.780000001</v>
      </c>
      <c r="F17" s="9">
        <v>37223603.280000001</v>
      </c>
      <c r="G17" s="9">
        <f t="shared" si="3"/>
        <v>254542886.48999998</v>
      </c>
    </row>
    <row r="18" spans="1:7" x14ac:dyDescent="0.25">
      <c r="A18" s="6" t="s">
        <v>21</v>
      </c>
      <c r="B18" s="7">
        <f>SUM(B19:B25)</f>
        <v>518925421.89999998</v>
      </c>
      <c r="C18" s="7">
        <f t="shared" ref="C18:F18" si="4">SUM(C19:C25)</f>
        <v>2932457.4</v>
      </c>
      <c r="D18" s="7">
        <f t="shared" si="4"/>
        <v>521857879.29999995</v>
      </c>
      <c r="E18" s="7">
        <f t="shared" si="4"/>
        <v>114166211.13000001</v>
      </c>
      <c r="F18" s="7">
        <f t="shared" si="4"/>
        <v>95495153.780000016</v>
      </c>
      <c r="G18" s="7">
        <f>SUM(G19:G25)</f>
        <v>407691668.16999996</v>
      </c>
    </row>
    <row r="19" spans="1:7" x14ac:dyDescent="0.25">
      <c r="A19" s="8" t="s">
        <v>22</v>
      </c>
      <c r="B19" s="7">
        <f>139069120.46-9621672</f>
        <v>129447448.46000001</v>
      </c>
      <c r="C19" s="7">
        <v>1204803.3999999999</v>
      </c>
      <c r="D19" s="9">
        <f t="shared" si="2"/>
        <v>130652251.86000001</v>
      </c>
      <c r="E19" s="7">
        <v>19393529.829999998</v>
      </c>
      <c r="F19" s="7">
        <v>15715258.09</v>
      </c>
      <c r="G19" s="9">
        <f>D19-E19</f>
        <v>111258722.03000002</v>
      </c>
    </row>
    <row r="20" spans="1:7" x14ac:dyDescent="0.25">
      <c r="A20" s="8" t="s">
        <v>23</v>
      </c>
      <c r="B20" s="7">
        <f>362578219.32-24141654-58000000-15858346</f>
        <v>264578219.31999999</v>
      </c>
      <c r="C20" s="7">
        <f>1737518.82-9864.72</f>
        <v>1727654.1</v>
      </c>
      <c r="D20" s="9">
        <f t="shared" si="2"/>
        <v>266305873.41999999</v>
      </c>
      <c r="E20" s="7">
        <f>61066874.54-992</f>
        <v>61065882.539999999</v>
      </c>
      <c r="F20" s="7">
        <f>55417160.41-992</f>
        <v>55416168.409999996</v>
      </c>
      <c r="G20" s="9">
        <f t="shared" ref="G20:G25" si="5">D20-E20</f>
        <v>205239990.88</v>
      </c>
    </row>
    <row r="21" spans="1:7" x14ac:dyDescent="0.25">
      <c r="A21" s="8" t="s">
        <v>24</v>
      </c>
      <c r="B21" s="7">
        <v>11627709</v>
      </c>
      <c r="C21" s="7">
        <v>-0.02</v>
      </c>
      <c r="D21" s="9">
        <f t="shared" si="2"/>
        <v>11627708.98</v>
      </c>
      <c r="E21" s="7">
        <v>2209097.33</v>
      </c>
      <c r="F21" s="7">
        <v>1883977.23</v>
      </c>
      <c r="G21" s="9">
        <f t="shared" si="5"/>
        <v>9418611.6500000004</v>
      </c>
    </row>
    <row r="22" spans="1:7" x14ac:dyDescent="0.25">
      <c r="A22" s="8" t="s">
        <v>25</v>
      </c>
      <c r="B22" s="7">
        <v>25000000</v>
      </c>
      <c r="C22" s="7">
        <v>0</v>
      </c>
      <c r="D22" s="9">
        <f t="shared" si="2"/>
        <v>25000000</v>
      </c>
      <c r="E22" s="7">
        <v>10664447.640000001</v>
      </c>
      <c r="F22" s="7">
        <v>8211413.9000000004</v>
      </c>
      <c r="G22" s="9">
        <f t="shared" si="5"/>
        <v>14335552.359999999</v>
      </c>
    </row>
    <row r="23" spans="1:7" x14ac:dyDescent="0.25">
      <c r="A23" s="8" t="s">
        <v>26</v>
      </c>
      <c r="B23" s="7">
        <v>6548722.6799999997</v>
      </c>
      <c r="C23" s="7">
        <v>0</v>
      </c>
      <c r="D23" s="9">
        <f t="shared" si="2"/>
        <v>6548722.6799999997</v>
      </c>
      <c r="E23" s="7">
        <v>753726.9</v>
      </c>
      <c r="F23" s="7">
        <v>627545.54</v>
      </c>
      <c r="G23" s="9">
        <f t="shared" si="5"/>
        <v>5794995.7799999993</v>
      </c>
    </row>
    <row r="24" spans="1:7" x14ac:dyDescent="0.25">
      <c r="A24" s="8" t="s">
        <v>27</v>
      </c>
      <c r="B24" s="7">
        <v>79976424.920000002</v>
      </c>
      <c r="C24" s="7">
        <v>-0.08</v>
      </c>
      <c r="D24" s="9">
        <f t="shared" si="2"/>
        <v>79976424.840000004</v>
      </c>
      <c r="E24" s="7">
        <v>19697527.5</v>
      </c>
      <c r="F24" s="7">
        <v>13295701.5</v>
      </c>
      <c r="G24" s="9">
        <f t="shared" si="5"/>
        <v>60278897.340000004</v>
      </c>
    </row>
    <row r="25" spans="1:7" x14ac:dyDescent="0.25">
      <c r="A25" s="8" t="s">
        <v>28</v>
      </c>
      <c r="B25" s="7">
        <v>1746897.52</v>
      </c>
      <c r="C25" s="7">
        <v>0</v>
      </c>
      <c r="D25" s="9">
        <f t="shared" si="2"/>
        <v>1746897.52</v>
      </c>
      <c r="E25" s="7">
        <v>381999.39</v>
      </c>
      <c r="F25" s="7">
        <v>345089.11</v>
      </c>
      <c r="G25" s="9">
        <f t="shared" si="5"/>
        <v>1364898.13</v>
      </c>
    </row>
    <row r="26" spans="1:7" x14ac:dyDescent="0.25">
      <c r="A26" s="6" t="s">
        <v>29</v>
      </c>
      <c r="B26" s="7">
        <f>SUM(B27:B35)</f>
        <v>18185857.399999999</v>
      </c>
      <c r="C26" s="7">
        <f t="shared" ref="C26:F26" si="6">SUM(C27:C35)</f>
        <v>143636.16999999998</v>
      </c>
      <c r="D26" s="7">
        <f t="shared" si="6"/>
        <v>18329493.57</v>
      </c>
      <c r="E26" s="7">
        <f t="shared" si="6"/>
        <v>4510821.99</v>
      </c>
      <c r="F26" s="7">
        <f t="shared" si="6"/>
        <v>3903616.5700000003</v>
      </c>
      <c r="G26" s="7">
        <f>SUM(G27:G35)</f>
        <v>13818671.580000002</v>
      </c>
    </row>
    <row r="27" spans="1:7" x14ac:dyDescent="0.25">
      <c r="A27" s="10" t="s">
        <v>30</v>
      </c>
      <c r="B27" s="7">
        <v>5242115.4000000004</v>
      </c>
      <c r="C27" s="7">
        <v>-0.02</v>
      </c>
      <c r="D27" s="9">
        <f t="shared" si="2"/>
        <v>5242115.3800000008</v>
      </c>
      <c r="E27" s="7">
        <v>1340945.94</v>
      </c>
      <c r="F27" s="7">
        <v>1220902.77</v>
      </c>
      <c r="G27" s="9">
        <f>D27-E27</f>
        <v>3901169.4400000009</v>
      </c>
    </row>
    <row r="28" spans="1:7" x14ac:dyDescent="0.25">
      <c r="A28" s="8" t="s">
        <v>31</v>
      </c>
      <c r="B28" s="7">
        <v>0</v>
      </c>
      <c r="C28" s="7">
        <v>0</v>
      </c>
      <c r="D28" s="9">
        <f t="shared" si="2"/>
        <v>0</v>
      </c>
      <c r="E28" s="7">
        <v>0</v>
      </c>
      <c r="F28" s="7">
        <v>0</v>
      </c>
      <c r="G28" s="9">
        <f t="shared" ref="G28:G35" si="7">D28-E28</f>
        <v>0</v>
      </c>
    </row>
    <row r="29" spans="1:7" x14ac:dyDescent="0.25">
      <c r="A29" s="8" t="s">
        <v>32</v>
      </c>
      <c r="B29" s="7">
        <v>0</v>
      </c>
      <c r="C29" s="7">
        <v>0</v>
      </c>
      <c r="D29" s="9">
        <f t="shared" si="2"/>
        <v>0</v>
      </c>
      <c r="E29" s="7">
        <v>0</v>
      </c>
      <c r="F29" s="7">
        <v>0</v>
      </c>
      <c r="G29" s="9">
        <f t="shared" si="7"/>
        <v>0</v>
      </c>
    </row>
    <row r="30" spans="1:7" x14ac:dyDescent="0.25">
      <c r="A30" s="8" t="s">
        <v>33</v>
      </c>
      <c r="B30" s="7">
        <v>0</v>
      </c>
      <c r="C30" s="7">
        <v>0</v>
      </c>
      <c r="D30" s="9">
        <f t="shared" si="2"/>
        <v>0</v>
      </c>
      <c r="E30" s="7">
        <v>0</v>
      </c>
      <c r="F30" s="7">
        <v>0</v>
      </c>
      <c r="G30" s="9">
        <f t="shared" si="7"/>
        <v>0</v>
      </c>
    </row>
    <row r="31" spans="1:7" x14ac:dyDescent="0.25">
      <c r="A31" s="8" t="s">
        <v>34</v>
      </c>
      <c r="B31" s="7">
        <v>0</v>
      </c>
      <c r="C31" s="7">
        <v>0</v>
      </c>
      <c r="D31" s="9">
        <f t="shared" si="2"/>
        <v>0</v>
      </c>
      <c r="E31" s="7">
        <v>0</v>
      </c>
      <c r="F31" s="7">
        <v>0</v>
      </c>
      <c r="G31" s="9">
        <f t="shared" si="7"/>
        <v>0</v>
      </c>
    </row>
    <row r="32" spans="1:7" x14ac:dyDescent="0.25">
      <c r="A32" s="8" t="s">
        <v>35</v>
      </c>
      <c r="B32" s="7">
        <v>0</v>
      </c>
      <c r="C32" s="7">
        <v>0</v>
      </c>
      <c r="D32" s="9">
        <f t="shared" si="2"/>
        <v>0</v>
      </c>
      <c r="E32" s="7">
        <v>0</v>
      </c>
      <c r="F32" s="7">
        <v>0</v>
      </c>
      <c r="G32" s="9">
        <f t="shared" si="7"/>
        <v>0</v>
      </c>
    </row>
    <row r="33" spans="1:7" x14ac:dyDescent="0.25">
      <c r="A33" s="8" t="s">
        <v>36</v>
      </c>
      <c r="B33" s="7">
        <v>5242778</v>
      </c>
      <c r="C33" s="7">
        <v>79999.87</v>
      </c>
      <c r="D33" s="9">
        <f t="shared" si="2"/>
        <v>5322777.87</v>
      </c>
      <c r="E33" s="7">
        <v>1218135.3500000001</v>
      </c>
      <c r="F33" s="7">
        <v>1091453.58</v>
      </c>
      <c r="G33" s="9">
        <f t="shared" si="7"/>
        <v>4104642.52</v>
      </c>
    </row>
    <row r="34" spans="1:7" x14ac:dyDescent="0.25">
      <c r="A34" s="8" t="s">
        <v>37</v>
      </c>
      <c r="B34" s="7">
        <v>7700964</v>
      </c>
      <c r="C34" s="7">
        <v>63636.32</v>
      </c>
      <c r="D34" s="9">
        <f t="shared" si="2"/>
        <v>7764600.3200000003</v>
      </c>
      <c r="E34" s="7">
        <v>1951740.7</v>
      </c>
      <c r="F34" s="7">
        <v>1591260.22</v>
      </c>
      <c r="G34" s="9">
        <f t="shared" si="7"/>
        <v>5812859.6200000001</v>
      </c>
    </row>
    <row r="35" spans="1:7" x14ac:dyDescent="0.25">
      <c r="A35" s="8" t="s">
        <v>38</v>
      </c>
      <c r="B35" s="7">
        <v>0</v>
      </c>
      <c r="C35" s="7">
        <v>0</v>
      </c>
      <c r="D35" s="9">
        <f t="shared" si="2"/>
        <v>0</v>
      </c>
      <c r="E35" s="7">
        <v>0</v>
      </c>
      <c r="F35" s="7">
        <v>0</v>
      </c>
      <c r="G35" s="9">
        <f t="shared" si="7"/>
        <v>0</v>
      </c>
    </row>
    <row r="36" spans="1:7" ht="30" x14ac:dyDescent="0.25">
      <c r="A36" s="11" t="s">
        <v>39</v>
      </c>
      <c r="B36" s="7">
        <f>SUM(B37:B40)</f>
        <v>47737025</v>
      </c>
      <c r="C36" s="7">
        <f t="shared" ref="C36:F36" si="8">SUM(C37:C40)</f>
        <v>0</v>
      </c>
      <c r="D36" s="7">
        <f t="shared" si="8"/>
        <v>47737025</v>
      </c>
      <c r="E36" s="7">
        <f t="shared" si="8"/>
        <v>358588924.50999999</v>
      </c>
      <c r="F36" s="7">
        <f t="shared" si="8"/>
        <v>86327478.359999999</v>
      </c>
      <c r="G36" s="7">
        <f>SUM(G37:G40)</f>
        <v>-310851899.50999999</v>
      </c>
    </row>
    <row r="37" spans="1:7" x14ac:dyDescent="0.25">
      <c r="A37" s="10" t="s">
        <v>40</v>
      </c>
      <c r="B37" s="7">
        <f>94676488-68728447</f>
        <v>25948041</v>
      </c>
      <c r="C37" s="7">
        <v>0</v>
      </c>
      <c r="D37" s="9">
        <f t="shared" si="2"/>
        <v>25948041</v>
      </c>
      <c r="E37" s="7">
        <f>21834175.49-12623768</f>
        <v>9210407.4899999984</v>
      </c>
      <c r="F37" s="7">
        <f>21834175.49-12623768</f>
        <v>9210407.4899999984</v>
      </c>
      <c r="G37" s="9">
        <f>D37-E37</f>
        <v>16737633.510000002</v>
      </c>
    </row>
    <row r="38" spans="1:7" ht="30" x14ac:dyDescent="0.25">
      <c r="A38" s="10" t="s">
        <v>41</v>
      </c>
      <c r="B38" s="9">
        <v>0</v>
      </c>
      <c r="C38" s="9">
        <v>0</v>
      </c>
      <c r="D38" s="9">
        <f t="shared" si="2"/>
        <v>0</v>
      </c>
      <c r="E38" s="9">
        <v>0</v>
      </c>
      <c r="F38" s="9">
        <v>0</v>
      </c>
      <c r="G38" s="9">
        <f t="shared" ref="G38:G40" si="9">D38-E38</f>
        <v>0</v>
      </c>
    </row>
    <row r="39" spans="1:7" x14ac:dyDescent="0.25">
      <c r="A39" s="10" t="s">
        <v>42</v>
      </c>
      <c r="B39" s="9">
        <v>0</v>
      </c>
      <c r="C39" s="9">
        <v>0</v>
      </c>
      <c r="D39" s="9">
        <f t="shared" si="2"/>
        <v>0</v>
      </c>
      <c r="E39" s="9">
        <v>0</v>
      </c>
      <c r="F39" s="9">
        <v>0</v>
      </c>
      <c r="G39" s="9">
        <f t="shared" si="9"/>
        <v>0</v>
      </c>
    </row>
    <row r="40" spans="1:7" x14ac:dyDescent="0.25">
      <c r="A40" s="10" t="s">
        <v>43</v>
      </c>
      <c r="B40" s="9">
        <v>21788984</v>
      </c>
      <c r="C40" s="9">
        <v>0</v>
      </c>
      <c r="D40" s="9">
        <f t="shared" si="2"/>
        <v>21788984</v>
      </c>
      <c r="E40" s="9">
        <v>349378517.01999998</v>
      </c>
      <c r="F40" s="9">
        <v>77117070.870000005</v>
      </c>
      <c r="G40" s="9">
        <f t="shared" si="9"/>
        <v>-327589533.01999998</v>
      </c>
    </row>
    <row r="41" spans="1:7" x14ac:dyDescent="0.25">
      <c r="A41" s="10"/>
      <c r="B41" s="9"/>
      <c r="C41" s="9"/>
      <c r="D41" s="9"/>
      <c r="E41" s="9"/>
      <c r="F41" s="9"/>
      <c r="G41" s="9"/>
    </row>
    <row r="42" spans="1:7" x14ac:dyDescent="0.25">
      <c r="A42" s="12" t="s">
        <v>44</v>
      </c>
      <c r="B42" s="13">
        <f>SUM(B43,B52,B60,B70)</f>
        <v>176350119</v>
      </c>
      <c r="C42" s="13">
        <f t="shared" ref="C42:G42" si="10">SUM(C43,C52,C60,C70)</f>
        <v>14283760.290000001</v>
      </c>
      <c r="D42" s="13">
        <f t="shared" si="10"/>
        <v>190633879.29000002</v>
      </c>
      <c r="E42" s="13">
        <f t="shared" si="10"/>
        <v>34170664.870000005</v>
      </c>
      <c r="F42" s="13">
        <f t="shared" si="10"/>
        <v>32514570.510000002</v>
      </c>
      <c r="G42" s="13">
        <f t="shared" si="10"/>
        <v>156463214.42000002</v>
      </c>
    </row>
    <row r="43" spans="1:7" x14ac:dyDescent="0.25">
      <c r="A43" s="6" t="s">
        <v>45</v>
      </c>
      <c r="B43" s="9">
        <f>SUM(B44:B51)</f>
        <v>0</v>
      </c>
      <c r="C43" s="9">
        <f t="shared" ref="C43:G43" si="11">SUM(C44:C51)</f>
        <v>0</v>
      </c>
      <c r="D43" s="9">
        <f t="shared" si="11"/>
        <v>0</v>
      </c>
      <c r="E43" s="9">
        <f t="shared" si="11"/>
        <v>16272215.41</v>
      </c>
      <c r="F43" s="9">
        <f t="shared" si="11"/>
        <v>16272215.41</v>
      </c>
      <c r="G43" s="9">
        <f t="shared" si="11"/>
        <v>-16272215.41</v>
      </c>
    </row>
    <row r="44" spans="1:7" x14ac:dyDescent="0.25">
      <c r="A44" s="10" t="s">
        <v>13</v>
      </c>
      <c r="B44" s="9">
        <v>0</v>
      </c>
      <c r="C44" s="9">
        <v>0</v>
      </c>
      <c r="D44" s="9">
        <f t="shared" ref="D44:D50" si="12">(B44+C44)</f>
        <v>0</v>
      </c>
      <c r="E44" s="9">
        <v>0</v>
      </c>
      <c r="F44" s="9">
        <v>0</v>
      </c>
      <c r="G44" s="9">
        <f>D44-E44</f>
        <v>0</v>
      </c>
    </row>
    <row r="45" spans="1:7" x14ac:dyDescent="0.25">
      <c r="A45" s="10" t="s">
        <v>14</v>
      </c>
      <c r="B45" s="9">
        <v>0</v>
      </c>
      <c r="C45" s="9">
        <v>0</v>
      </c>
      <c r="D45" s="9">
        <f t="shared" si="12"/>
        <v>0</v>
      </c>
      <c r="E45" s="9">
        <v>0</v>
      </c>
      <c r="F45" s="9">
        <v>0</v>
      </c>
      <c r="G45" s="9">
        <f t="shared" ref="G45:G51" si="13">D45-E45</f>
        <v>0</v>
      </c>
    </row>
    <row r="46" spans="1:7" x14ac:dyDescent="0.25">
      <c r="A46" s="10" t="s">
        <v>15</v>
      </c>
      <c r="B46" s="9">
        <v>0</v>
      </c>
      <c r="C46" s="9">
        <v>0</v>
      </c>
      <c r="D46" s="9">
        <f t="shared" si="12"/>
        <v>0</v>
      </c>
      <c r="E46" s="9">
        <v>246</v>
      </c>
      <c r="F46" s="9">
        <v>246</v>
      </c>
      <c r="G46" s="9">
        <f t="shared" si="13"/>
        <v>-246</v>
      </c>
    </row>
    <row r="47" spans="1:7" x14ac:dyDescent="0.25">
      <c r="A47" s="10" t="s">
        <v>16</v>
      </c>
      <c r="B47" s="9">
        <v>0</v>
      </c>
      <c r="C47" s="9">
        <v>0</v>
      </c>
      <c r="D47" s="9">
        <f t="shared" si="12"/>
        <v>0</v>
      </c>
      <c r="E47" s="9">
        <v>0</v>
      </c>
      <c r="F47" s="9">
        <v>0</v>
      </c>
      <c r="G47" s="9">
        <f t="shared" si="13"/>
        <v>0</v>
      </c>
    </row>
    <row r="48" spans="1:7" x14ac:dyDescent="0.25">
      <c r="A48" s="10" t="s">
        <v>17</v>
      </c>
      <c r="B48" s="9">
        <v>0</v>
      </c>
      <c r="C48" s="9">
        <v>0</v>
      </c>
      <c r="D48" s="9">
        <f t="shared" si="12"/>
        <v>0</v>
      </c>
      <c r="E48" s="9">
        <v>15858.8</v>
      </c>
      <c r="F48" s="9">
        <v>15858.8</v>
      </c>
      <c r="G48" s="9">
        <f t="shared" si="13"/>
        <v>-15858.8</v>
      </c>
    </row>
    <row r="49" spans="1:7" x14ac:dyDescent="0.25">
      <c r="A49" s="10" t="s">
        <v>18</v>
      </c>
      <c r="B49" s="9">
        <v>0</v>
      </c>
      <c r="C49" s="9">
        <v>0</v>
      </c>
      <c r="D49" s="9">
        <f t="shared" si="12"/>
        <v>0</v>
      </c>
      <c r="E49" s="9">
        <v>0</v>
      </c>
      <c r="F49" s="9">
        <v>0</v>
      </c>
      <c r="G49" s="9">
        <f t="shared" si="13"/>
        <v>0</v>
      </c>
    </row>
    <row r="50" spans="1:7" x14ac:dyDescent="0.25">
      <c r="A50" s="10" t="s">
        <v>19</v>
      </c>
      <c r="B50" s="9">
        <v>0</v>
      </c>
      <c r="C50" s="9">
        <v>0</v>
      </c>
      <c r="D50" s="9">
        <f t="shared" si="12"/>
        <v>0</v>
      </c>
      <c r="E50" s="9">
        <f>63386+16192724.61</f>
        <v>16256110.609999999</v>
      </c>
      <c r="F50" s="9">
        <f>63386+16192724.61</f>
        <v>16256110.609999999</v>
      </c>
      <c r="G50" s="9">
        <f t="shared" si="13"/>
        <v>-16256110.609999999</v>
      </c>
    </row>
    <row r="51" spans="1:7" x14ac:dyDescent="0.25">
      <c r="A51" s="10" t="s">
        <v>20</v>
      </c>
      <c r="B51" s="9">
        <v>0</v>
      </c>
      <c r="C51" s="9">
        <v>0</v>
      </c>
      <c r="D51" s="9"/>
      <c r="E51" s="9">
        <v>0</v>
      </c>
      <c r="F51" s="9">
        <v>0</v>
      </c>
      <c r="G51" s="9">
        <f t="shared" si="13"/>
        <v>0</v>
      </c>
    </row>
    <row r="52" spans="1:7" x14ac:dyDescent="0.25">
      <c r="A52" s="6" t="s">
        <v>21</v>
      </c>
      <c r="B52" s="7">
        <f>SUM(B53:B59)</f>
        <v>107621672</v>
      </c>
      <c r="C52" s="7">
        <f t="shared" ref="C52:G52" si="14">SUM(C53:C59)</f>
        <v>14283760.290000001</v>
      </c>
      <c r="D52" s="7">
        <f t="shared" si="14"/>
        <v>121905432.29000001</v>
      </c>
      <c r="E52" s="7">
        <f t="shared" si="14"/>
        <v>5274681.46</v>
      </c>
      <c r="F52" s="7">
        <f t="shared" si="14"/>
        <v>3618587.1</v>
      </c>
      <c r="G52" s="7">
        <f t="shared" si="14"/>
        <v>116630750.83000001</v>
      </c>
    </row>
    <row r="53" spans="1:7" x14ac:dyDescent="0.25">
      <c r="A53" s="10" t="s">
        <v>22</v>
      </c>
      <c r="B53" s="7">
        <v>9621672</v>
      </c>
      <c r="C53" s="7">
        <v>0</v>
      </c>
      <c r="D53" s="9">
        <f t="shared" ref="D53:D74" si="15">(B53+C53)</f>
        <v>9621672</v>
      </c>
      <c r="E53" s="7">
        <v>3617595.1</v>
      </c>
      <c r="F53" s="7">
        <v>3617595.1</v>
      </c>
      <c r="G53" s="9">
        <f>D53-E53</f>
        <v>6004076.9000000004</v>
      </c>
    </row>
    <row r="54" spans="1:7" x14ac:dyDescent="0.25">
      <c r="A54" s="10" t="s">
        <v>23</v>
      </c>
      <c r="B54" s="7">
        <f>24141654+58000000+15858346</f>
        <v>98000000</v>
      </c>
      <c r="C54" s="7">
        <f>14273895.57+9864.72</f>
        <v>14283760.290000001</v>
      </c>
      <c r="D54" s="9">
        <f t="shared" si="15"/>
        <v>112283760.29000001</v>
      </c>
      <c r="E54" s="7">
        <f>1656094.36+992</f>
        <v>1657086.36</v>
      </c>
      <c r="F54" s="7">
        <v>992</v>
      </c>
      <c r="G54" s="9">
        <f t="shared" ref="G54:G59" si="16">D54-E54</f>
        <v>110626673.93000001</v>
      </c>
    </row>
    <row r="55" spans="1:7" x14ac:dyDescent="0.25">
      <c r="A55" s="10" t="s">
        <v>24</v>
      </c>
      <c r="B55" s="7">
        <v>0</v>
      </c>
      <c r="C55" s="7">
        <v>0</v>
      </c>
      <c r="D55" s="9">
        <f t="shared" si="15"/>
        <v>0</v>
      </c>
      <c r="E55" s="7">
        <v>0</v>
      </c>
      <c r="F55" s="7">
        <v>0</v>
      </c>
      <c r="G55" s="9">
        <f t="shared" si="16"/>
        <v>0</v>
      </c>
    </row>
    <row r="56" spans="1:7" x14ac:dyDescent="0.25">
      <c r="A56" s="14" t="s">
        <v>25</v>
      </c>
      <c r="B56" s="7">
        <v>0</v>
      </c>
      <c r="C56" s="7">
        <v>0</v>
      </c>
      <c r="D56" s="9">
        <f t="shared" si="15"/>
        <v>0</v>
      </c>
      <c r="E56" s="7">
        <v>0</v>
      </c>
      <c r="F56" s="7">
        <v>0</v>
      </c>
      <c r="G56" s="9">
        <f t="shared" si="16"/>
        <v>0</v>
      </c>
    </row>
    <row r="57" spans="1:7" x14ac:dyDescent="0.25">
      <c r="A57" s="10" t="s">
        <v>26</v>
      </c>
      <c r="B57" s="7">
        <v>0</v>
      </c>
      <c r="C57" s="7">
        <v>0</v>
      </c>
      <c r="D57" s="9">
        <f t="shared" si="15"/>
        <v>0</v>
      </c>
      <c r="E57" s="7">
        <v>0</v>
      </c>
      <c r="F57" s="7">
        <v>0</v>
      </c>
      <c r="G57" s="9">
        <f t="shared" si="16"/>
        <v>0</v>
      </c>
    </row>
    <row r="58" spans="1:7" x14ac:dyDescent="0.25">
      <c r="A58" s="10" t="s">
        <v>27</v>
      </c>
      <c r="B58" s="7">
        <v>0</v>
      </c>
      <c r="C58" s="7">
        <v>0</v>
      </c>
      <c r="D58" s="9">
        <f t="shared" si="15"/>
        <v>0</v>
      </c>
      <c r="E58" s="7">
        <v>0</v>
      </c>
      <c r="F58" s="7">
        <v>0</v>
      </c>
      <c r="G58" s="9">
        <f t="shared" si="16"/>
        <v>0</v>
      </c>
    </row>
    <row r="59" spans="1:7" x14ac:dyDescent="0.25">
      <c r="A59" s="10" t="s">
        <v>28</v>
      </c>
      <c r="B59" s="7">
        <v>0</v>
      </c>
      <c r="C59" s="7">
        <v>0</v>
      </c>
      <c r="D59" s="9">
        <f t="shared" si="15"/>
        <v>0</v>
      </c>
      <c r="E59" s="7">
        <v>0</v>
      </c>
      <c r="F59" s="7">
        <v>0</v>
      </c>
      <c r="G59" s="9">
        <f t="shared" si="16"/>
        <v>0</v>
      </c>
    </row>
    <row r="60" spans="1:7" x14ac:dyDescent="0.25">
      <c r="A60" s="6" t="s">
        <v>29</v>
      </c>
      <c r="B60" s="7">
        <f>SUM(B61:B69)</f>
        <v>0</v>
      </c>
      <c r="C60" s="7">
        <f t="shared" ref="C60:G60" si="17">SUM(C61:C69)</f>
        <v>0</v>
      </c>
      <c r="D60" s="7">
        <f t="shared" si="17"/>
        <v>0</v>
      </c>
      <c r="E60" s="7">
        <f t="shared" si="17"/>
        <v>0</v>
      </c>
      <c r="F60" s="7">
        <f t="shared" si="17"/>
        <v>0</v>
      </c>
      <c r="G60" s="7">
        <f t="shared" si="17"/>
        <v>0</v>
      </c>
    </row>
    <row r="61" spans="1:7" x14ac:dyDescent="0.25">
      <c r="A61" s="10" t="s">
        <v>30</v>
      </c>
      <c r="B61" s="7">
        <v>0</v>
      </c>
      <c r="C61" s="7">
        <v>0</v>
      </c>
      <c r="D61" s="9">
        <f t="shared" si="15"/>
        <v>0</v>
      </c>
      <c r="E61" s="7">
        <v>0</v>
      </c>
      <c r="F61" s="7">
        <v>0</v>
      </c>
      <c r="G61" s="9">
        <f>D61-E61</f>
        <v>0</v>
      </c>
    </row>
    <row r="62" spans="1:7" x14ac:dyDescent="0.25">
      <c r="A62" s="10" t="s">
        <v>31</v>
      </c>
      <c r="B62" s="7">
        <v>0</v>
      </c>
      <c r="C62" s="7">
        <v>0</v>
      </c>
      <c r="D62" s="9">
        <f t="shared" si="15"/>
        <v>0</v>
      </c>
      <c r="E62" s="7">
        <v>0</v>
      </c>
      <c r="F62" s="7">
        <v>0</v>
      </c>
      <c r="G62" s="9">
        <f t="shared" ref="G62:G69" si="18">D62-E62</f>
        <v>0</v>
      </c>
    </row>
    <row r="63" spans="1:7" x14ac:dyDescent="0.25">
      <c r="A63" s="10" t="s">
        <v>32</v>
      </c>
      <c r="B63" s="7">
        <v>0</v>
      </c>
      <c r="C63" s="7">
        <v>0</v>
      </c>
      <c r="D63" s="9">
        <f t="shared" si="15"/>
        <v>0</v>
      </c>
      <c r="E63" s="7">
        <v>0</v>
      </c>
      <c r="F63" s="7">
        <v>0</v>
      </c>
      <c r="G63" s="9">
        <f t="shared" si="18"/>
        <v>0</v>
      </c>
    </row>
    <row r="64" spans="1:7" x14ac:dyDescent="0.25">
      <c r="A64" s="10" t="s">
        <v>33</v>
      </c>
      <c r="B64" s="7">
        <v>0</v>
      </c>
      <c r="C64" s="7">
        <v>0</v>
      </c>
      <c r="D64" s="9">
        <f t="shared" si="15"/>
        <v>0</v>
      </c>
      <c r="E64" s="7">
        <v>0</v>
      </c>
      <c r="F64" s="7">
        <v>0</v>
      </c>
      <c r="G64" s="9">
        <f t="shared" si="18"/>
        <v>0</v>
      </c>
    </row>
    <row r="65" spans="1:8" x14ac:dyDescent="0.25">
      <c r="A65" s="10" t="s">
        <v>34</v>
      </c>
      <c r="B65" s="7">
        <v>0</v>
      </c>
      <c r="C65" s="7">
        <v>0</v>
      </c>
      <c r="D65" s="9">
        <f t="shared" si="15"/>
        <v>0</v>
      </c>
      <c r="E65" s="7">
        <v>0</v>
      </c>
      <c r="F65" s="7">
        <v>0</v>
      </c>
      <c r="G65" s="9">
        <f t="shared" si="18"/>
        <v>0</v>
      </c>
    </row>
    <row r="66" spans="1:8" x14ac:dyDescent="0.25">
      <c r="A66" s="10" t="s">
        <v>35</v>
      </c>
      <c r="B66" s="7">
        <v>0</v>
      </c>
      <c r="C66" s="7">
        <v>0</v>
      </c>
      <c r="D66" s="9">
        <f t="shared" si="15"/>
        <v>0</v>
      </c>
      <c r="E66" s="7">
        <v>0</v>
      </c>
      <c r="F66" s="7">
        <v>0</v>
      </c>
      <c r="G66" s="9">
        <f t="shared" si="18"/>
        <v>0</v>
      </c>
    </row>
    <row r="67" spans="1:8" x14ac:dyDescent="0.25">
      <c r="A67" s="10" t="s">
        <v>36</v>
      </c>
      <c r="B67" s="7">
        <v>0</v>
      </c>
      <c r="C67" s="7">
        <v>0</v>
      </c>
      <c r="D67" s="9">
        <f t="shared" si="15"/>
        <v>0</v>
      </c>
      <c r="E67" s="7">
        <v>0</v>
      </c>
      <c r="F67" s="7">
        <v>0</v>
      </c>
      <c r="G67" s="9">
        <f t="shared" si="18"/>
        <v>0</v>
      </c>
    </row>
    <row r="68" spans="1:8" x14ac:dyDescent="0.25">
      <c r="A68" s="10" t="s">
        <v>37</v>
      </c>
      <c r="B68" s="7">
        <v>0</v>
      </c>
      <c r="C68" s="7">
        <v>0</v>
      </c>
      <c r="D68" s="9">
        <f t="shared" si="15"/>
        <v>0</v>
      </c>
      <c r="E68" s="7">
        <v>0</v>
      </c>
      <c r="F68" s="7">
        <v>0</v>
      </c>
      <c r="G68" s="9">
        <f t="shared" si="18"/>
        <v>0</v>
      </c>
    </row>
    <row r="69" spans="1:8" x14ac:dyDescent="0.25">
      <c r="A69" s="10" t="s">
        <v>38</v>
      </c>
      <c r="B69" s="7">
        <v>0</v>
      </c>
      <c r="C69" s="7">
        <v>0</v>
      </c>
      <c r="D69" s="9">
        <f t="shared" si="15"/>
        <v>0</v>
      </c>
      <c r="E69" s="7">
        <v>0</v>
      </c>
      <c r="F69" s="7">
        <v>0</v>
      </c>
      <c r="G69" s="9">
        <f t="shared" si="18"/>
        <v>0</v>
      </c>
    </row>
    <row r="70" spans="1:8" x14ac:dyDescent="0.25">
      <c r="A70" s="11" t="s">
        <v>46</v>
      </c>
      <c r="B70" s="15">
        <f>SUM(B71:B74)</f>
        <v>68728447</v>
      </c>
      <c r="C70" s="15">
        <f t="shared" ref="C70:F70" si="19">SUM(C71:C74)</f>
        <v>0</v>
      </c>
      <c r="D70" s="15">
        <f t="shared" si="19"/>
        <v>68728447</v>
      </c>
      <c r="E70" s="15">
        <f t="shared" si="19"/>
        <v>12623768</v>
      </c>
      <c r="F70" s="15">
        <f t="shared" si="19"/>
        <v>12623768</v>
      </c>
      <c r="G70" s="15">
        <f>SUM(G71:G74)</f>
        <v>56104679</v>
      </c>
    </row>
    <row r="71" spans="1:8" x14ac:dyDescent="0.25">
      <c r="A71" s="10" t="s">
        <v>40</v>
      </c>
      <c r="B71" s="7">
        <v>68728447</v>
      </c>
      <c r="C71" s="7">
        <v>0</v>
      </c>
      <c r="D71" s="9">
        <f t="shared" si="15"/>
        <v>68728447</v>
      </c>
      <c r="E71" s="7">
        <v>12623768</v>
      </c>
      <c r="F71" s="7">
        <v>12623768</v>
      </c>
      <c r="G71" s="9">
        <f>D71-E71</f>
        <v>56104679</v>
      </c>
    </row>
    <row r="72" spans="1:8" ht="30" x14ac:dyDescent="0.25">
      <c r="A72" s="10" t="s">
        <v>41</v>
      </c>
      <c r="B72" s="7">
        <v>0</v>
      </c>
      <c r="C72" s="7">
        <v>0</v>
      </c>
      <c r="D72" s="9">
        <f t="shared" si="15"/>
        <v>0</v>
      </c>
      <c r="E72" s="7">
        <v>0</v>
      </c>
      <c r="F72" s="7">
        <v>0</v>
      </c>
      <c r="G72" s="9">
        <f t="shared" ref="G72:G74" si="20">D72-E72</f>
        <v>0</v>
      </c>
    </row>
    <row r="73" spans="1:8" x14ac:dyDescent="0.25">
      <c r="A73" s="10" t="s">
        <v>42</v>
      </c>
      <c r="B73" s="7">
        <v>0</v>
      </c>
      <c r="C73" s="7">
        <v>0</v>
      </c>
      <c r="D73" s="9">
        <f t="shared" si="15"/>
        <v>0</v>
      </c>
      <c r="E73" s="7">
        <v>0</v>
      </c>
      <c r="F73" s="7">
        <v>0</v>
      </c>
      <c r="G73" s="9">
        <f t="shared" si="20"/>
        <v>0</v>
      </c>
    </row>
    <row r="74" spans="1:8" x14ac:dyDescent="0.25">
      <c r="A74" s="10" t="s">
        <v>43</v>
      </c>
      <c r="B74" s="7">
        <v>0</v>
      </c>
      <c r="C74" s="7">
        <v>0</v>
      </c>
      <c r="D74" s="9">
        <f t="shared" si="15"/>
        <v>0</v>
      </c>
      <c r="E74" s="7">
        <v>0</v>
      </c>
      <c r="F74" s="7">
        <v>0</v>
      </c>
      <c r="G74" s="9">
        <f t="shared" si="20"/>
        <v>0</v>
      </c>
    </row>
    <row r="75" spans="1:8" x14ac:dyDescent="0.25">
      <c r="A75" s="16"/>
      <c r="B75" s="17"/>
      <c r="C75" s="17"/>
      <c r="D75" s="17"/>
      <c r="E75" s="17"/>
      <c r="F75" s="17"/>
      <c r="G75" s="17"/>
    </row>
    <row r="76" spans="1:8" x14ac:dyDescent="0.25">
      <c r="A76" s="12" t="s">
        <v>47</v>
      </c>
      <c r="B76" s="13">
        <f>B42+B8</f>
        <v>1488892843</v>
      </c>
      <c r="C76" s="13">
        <f t="shared" ref="C76:F76" si="21">C42+C8</f>
        <v>16039002.100000001</v>
      </c>
      <c r="D76" s="13">
        <f t="shared" si="21"/>
        <v>1504931845.0999999</v>
      </c>
      <c r="E76" s="13">
        <f t="shared" si="21"/>
        <v>664407136.04000008</v>
      </c>
      <c r="F76" s="13">
        <f t="shared" si="21"/>
        <v>347562854.85000002</v>
      </c>
      <c r="G76" s="13">
        <f>G42+G8</f>
        <v>840524709.05999994</v>
      </c>
    </row>
    <row r="77" spans="1:8" x14ac:dyDescent="0.25">
      <c r="A77" s="18"/>
      <c r="B77" s="36"/>
      <c r="C77" s="19"/>
      <c r="D77" s="19"/>
      <c r="E77" s="38"/>
      <c r="F77" s="39"/>
      <c r="G77" s="19"/>
      <c r="H77" s="20"/>
    </row>
    <row r="78" spans="1:8" x14ac:dyDescent="0.25">
      <c r="B78" s="35"/>
      <c r="E78" s="37"/>
      <c r="F78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B78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GASTO_E_T1</vt:lpstr>
      <vt:lpstr>GASTO_NE_T1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2017-12-06T01:35:56Z</dcterms:created>
  <dcterms:modified xsi:type="dcterms:W3CDTF">2017-12-06T17:41:35Z</dcterms:modified>
</cp:coreProperties>
</file>